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 activeTab="1"/>
  </bookViews>
  <sheets>
    <sheet name="OPZ" sheetId="1" r:id="rId1"/>
    <sheet name="OPZ výpočet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16" i="2"/>
  <c r="B65"/>
  <c r="C71"/>
  <c r="C74" s="1"/>
  <c r="C70"/>
  <c r="B50"/>
  <c r="C59"/>
  <c r="C56"/>
  <c r="C55"/>
  <c r="B35"/>
  <c r="C41"/>
  <c r="C44" s="1"/>
  <c r="C40"/>
  <c r="B20"/>
  <c r="C29"/>
  <c r="C26"/>
  <c r="C25"/>
  <c r="B5"/>
  <c r="C14"/>
  <c r="F61" i="1"/>
  <c r="F62"/>
  <c r="E61"/>
  <c r="E62"/>
  <c r="C61"/>
  <c r="C62"/>
  <c r="K59"/>
  <c r="K60"/>
  <c r="K61"/>
  <c r="K62"/>
  <c r="K63"/>
  <c r="K58"/>
  <c r="H60"/>
  <c r="H61"/>
  <c r="H64" s="1"/>
  <c r="H62"/>
  <c r="H59"/>
  <c r="D59"/>
  <c r="E59"/>
  <c r="F59"/>
  <c r="G59"/>
  <c r="B59"/>
  <c r="B60"/>
  <c r="B61"/>
  <c r="B62"/>
  <c r="B58"/>
  <c r="B37"/>
  <c r="B33"/>
  <c r="B34"/>
  <c r="B35"/>
  <c r="B36"/>
  <c r="B32"/>
  <c r="B48"/>
  <c r="B49"/>
  <c r="B50"/>
  <c r="B51"/>
  <c r="B47"/>
  <c r="J28"/>
  <c r="I28"/>
  <c r="H28"/>
  <c r="G28"/>
  <c r="F28"/>
  <c r="E28"/>
  <c r="H63"/>
  <c r="G63"/>
  <c r="F63"/>
  <c r="E63"/>
  <c r="D63"/>
  <c r="C63"/>
  <c r="G62"/>
  <c r="D62"/>
  <c r="G61"/>
  <c r="D61"/>
  <c r="G60"/>
  <c r="F60"/>
  <c r="E60"/>
  <c r="D60"/>
  <c r="C60"/>
  <c r="C59"/>
  <c r="L59" s="1"/>
  <c r="H58"/>
  <c r="G58"/>
  <c r="F58"/>
  <c r="E58"/>
  <c r="D58"/>
  <c r="D64" s="1"/>
  <c r="C58"/>
  <c r="H53"/>
  <c r="G53"/>
  <c r="F53"/>
  <c r="E53"/>
  <c r="D53"/>
  <c r="C53"/>
  <c r="K52"/>
  <c r="L51"/>
  <c r="K51"/>
  <c r="L50"/>
  <c r="L49"/>
  <c r="L48"/>
  <c r="L47"/>
  <c r="K47"/>
  <c r="K26"/>
  <c r="C33"/>
  <c r="C10" i="2"/>
  <c r="B21" i="1"/>
  <c r="K21" s="1"/>
  <c r="L21"/>
  <c r="B22"/>
  <c r="K22" s="1"/>
  <c r="L22"/>
  <c r="B23"/>
  <c r="K23" s="1"/>
  <c r="L23"/>
  <c r="B24"/>
  <c r="K35" s="1"/>
  <c r="L24"/>
  <c r="B25"/>
  <c r="K25" s="1"/>
  <c r="L25"/>
  <c r="C27"/>
  <c r="D27"/>
  <c r="E27"/>
  <c r="F27"/>
  <c r="G27"/>
  <c r="H27"/>
  <c r="K32"/>
  <c r="C32"/>
  <c r="D32"/>
  <c r="D38" s="1"/>
  <c r="E32"/>
  <c r="E38" s="1"/>
  <c r="F32"/>
  <c r="G32"/>
  <c r="H32"/>
  <c r="D33"/>
  <c r="F33"/>
  <c r="K33"/>
  <c r="K34"/>
  <c r="C34"/>
  <c r="D34"/>
  <c r="E34"/>
  <c r="F34"/>
  <c r="G34"/>
  <c r="H34"/>
  <c r="C35"/>
  <c r="D35"/>
  <c r="E35"/>
  <c r="F35"/>
  <c r="G35"/>
  <c r="H35"/>
  <c r="K36"/>
  <c r="C36"/>
  <c r="D36"/>
  <c r="E36"/>
  <c r="F36"/>
  <c r="G36"/>
  <c r="H36"/>
  <c r="C37"/>
  <c r="D37"/>
  <c r="E37"/>
  <c r="F37"/>
  <c r="G37"/>
  <c r="H37"/>
  <c r="G64" l="1"/>
  <c r="L36"/>
  <c r="L61"/>
  <c r="M61" s="1"/>
  <c r="F64"/>
  <c r="E64"/>
  <c r="L62"/>
  <c r="L60"/>
  <c r="M60" s="1"/>
  <c r="C64"/>
  <c r="C11" i="2"/>
  <c r="M59" i="1"/>
  <c r="K49"/>
  <c r="K50"/>
  <c r="L58"/>
  <c r="K48"/>
  <c r="H38"/>
  <c r="H39" s="1"/>
  <c r="L34"/>
  <c r="M34" s="1"/>
  <c r="L32"/>
  <c r="M32" s="1"/>
  <c r="M36"/>
  <c r="L33"/>
  <c r="M33" s="1"/>
  <c r="D39"/>
  <c r="E39"/>
  <c r="F38"/>
  <c r="F39" s="1"/>
  <c r="L35"/>
  <c r="G38"/>
  <c r="G39" s="1"/>
  <c r="C38"/>
  <c r="C39" s="1"/>
  <c r="K37"/>
  <c r="K24"/>
  <c r="M62" l="1"/>
  <c r="L63"/>
  <c r="M58"/>
  <c r="L37"/>
  <c r="M35"/>
  <c r="M37" s="1"/>
  <c r="M63" l="1"/>
</calcChain>
</file>

<file path=xl/sharedStrings.xml><?xml version="1.0" encoding="utf-8"?>
<sst xmlns="http://schemas.openxmlformats.org/spreadsheetml/2006/main" count="176" uniqueCount="68">
  <si>
    <t>součty pro kontrolu</t>
  </si>
  <si>
    <t>celkově dle alokace pro daný rok</t>
  </si>
  <si>
    <t>Podpora rodin</t>
  </si>
  <si>
    <t xml:space="preserve">Podpora a rozvoj sociálního podnikání </t>
  </si>
  <si>
    <t>Podpora zaměstnanosti</t>
  </si>
  <si>
    <t>Rozvoj poradenství v oblasti sociálního vyloučení a sociálních služeb</t>
  </si>
  <si>
    <t>Rozvoj a modernizace sociálních služeb</t>
  </si>
  <si>
    <t>chybí vyčerpat</t>
  </si>
  <si>
    <t>procento z alokace OP</t>
  </si>
  <si>
    <t>opatření</t>
  </si>
  <si>
    <t>Harmonogram dle finanční alokace</t>
  </si>
  <si>
    <t>otázka jestli tu fichi plnit každý rok</t>
  </si>
  <si>
    <t>omezit počet výzev</t>
  </si>
  <si>
    <t>kolik je min pro výzvu, aby to mělo smysl pro projekt?</t>
  </si>
  <si>
    <t>dělat každý rok výzvu?</t>
  </si>
  <si>
    <t>otevírat všechy fiche v jednom roce výzvy?</t>
  </si>
  <si>
    <t>ve word souboru</t>
  </si>
  <si>
    <t>Příklady typických projektů</t>
  </si>
  <si>
    <t>Finanční alokace (min - max)</t>
  </si>
  <si>
    <t>Harmonogram realizace</t>
  </si>
  <si>
    <t>Poskytovatelé sociálních služeb registrovaní dle zákona č. 108/2006 Sb., o sociálních službách, Nestátní neziskové organizace, Obce dle zákona č. 128/2000 Sb., o obcích, Organizace zřizované obcemi působící v sociální oblasti, Dobrovolné svazky obcí, MAS, Vzdělávací a poradenské instituce , Školy a školská zařízení; Obchodní korporace (veřejná ;obchodní společnost, komanditní společnost, společnost s ručením omezeným, akciová společnost, evropská společnost, evropské hospodářské zájmové sdružení, družstva - družstvo, sociální družstvo, evropská družstevní společnost), OSVČ - Sociální podniky (v případě sociálního podnikání nejsou oprávněnými žadateli NNO; je-li jedním ze zřizovatelů obec, její celkový vlastnický podíl v podniku musí být menší než 50%; je-li zřizovatelem více obcí, vlastnický podíl každé z těchto obcí musí být menší než 50 %)</t>
  </si>
  <si>
    <t>Oprávnění příjemci podpory</t>
  </si>
  <si>
    <t>Specifický cíl 2.3.1: Zvýšit zapojení lokálních aktérů do řešení problémů nezaměstnanosti a sociálního začleňování ve venkovských oblastech</t>
  </si>
  <si>
    <t>Vazba na specifický cíl a opatření OP</t>
  </si>
  <si>
    <t>vybraná alokace - varianta 1</t>
  </si>
  <si>
    <t>Název</t>
  </si>
  <si>
    <t>Opatření číslo</t>
  </si>
  <si>
    <t>horní limit - 13 715 000</t>
  </si>
  <si>
    <t>dolní limit - 8 967 500,- Kč</t>
  </si>
  <si>
    <t>10 552 000,- Kč</t>
  </si>
  <si>
    <t>indikovaná alokace:</t>
  </si>
  <si>
    <t>Programový rámec OPZ</t>
  </si>
  <si>
    <t>vyhradit</t>
  </si>
  <si>
    <t>Nastavení indikátoru</t>
  </si>
  <si>
    <t>výpočet</t>
  </si>
  <si>
    <t>tento rok se nestihne</t>
  </si>
  <si>
    <t>Harmonogram dle % čerpání</t>
  </si>
  <si>
    <t>Finanční plán</t>
  </si>
  <si>
    <t xml:space="preserve">Harmonogram výzev % </t>
  </si>
  <si>
    <t>součty za období</t>
  </si>
  <si>
    <t>stihne se v 2016 udělat výzva????</t>
  </si>
  <si>
    <t>dle metodiky - výzva 2016</t>
  </si>
  <si>
    <t>dle metodiky - výzva 2017</t>
  </si>
  <si>
    <t>Alokace = dotace + kofinanc</t>
  </si>
  <si>
    <t>Celkový počet účastníků</t>
  </si>
  <si>
    <t>Kapacita podpořených služeb</t>
  </si>
  <si>
    <t>orientační průměrné náklady :</t>
  </si>
  <si>
    <t>účastníci</t>
  </si>
  <si>
    <r>
      <t>22279</t>
    </r>
    <r>
      <rPr>
        <sz val="8"/>
        <color theme="1"/>
        <rFont val="Calibri"/>
        <family val="2"/>
        <charset val="238"/>
        <scheme val="minor"/>
      </rPr>
      <t> </t>
    </r>
  </si>
  <si>
    <t>místa</t>
  </si>
  <si>
    <r>
      <t>882</t>
    </r>
    <r>
      <rPr>
        <sz val="8"/>
        <color theme="1"/>
        <rFont val="Calibri"/>
        <family val="2"/>
        <charset val="238"/>
        <scheme val="minor"/>
      </rPr>
      <t> </t>
    </r>
  </si>
  <si>
    <t>celková cílová hodnota</t>
  </si>
  <si>
    <t>MJ</t>
  </si>
  <si>
    <r>
      <t>Využívání podpořených služeb</t>
    </r>
    <r>
      <rPr>
        <sz val="8"/>
        <color theme="1"/>
        <rFont val="Calibri"/>
        <family val="2"/>
        <charset val="238"/>
        <scheme val="minor"/>
      </rPr>
      <t> </t>
    </r>
  </si>
  <si>
    <t>osoby</t>
  </si>
  <si>
    <t>100/4410</t>
  </si>
  <si>
    <t>indikátor výsledku</t>
  </si>
  <si>
    <r>
      <t xml:space="preserve">1) Opatření </t>
    </r>
    <r>
      <rPr>
        <b/>
        <sz val="14"/>
        <color theme="1"/>
        <rFont val="Calibri"/>
        <family val="2"/>
        <charset val="238"/>
        <scheme val="minor"/>
      </rPr>
      <t>Rozvoj a modernizace sociálních služeb</t>
    </r>
  </si>
  <si>
    <r>
      <t xml:space="preserve">2) Opatření </t>
    </r>
    <r>
      <rPr>
        <b/>
        <sz val="14"/>
        <color theme="1"/>
        <rFont val="Calibri"/>
        <family val="2"/>
        <charset val="238"/>
        <scheme val="minor"/>
      </rPr>
      <t xml:space="preserve">Rozvoj poradenství v oblasti sociálního vyloučení a sociálních služeb </t>
    </r>
  </si>
  <si>
    <r>
      <t xml:space="preserve">3) Opatření </t>
    </r>
    <r>
      <rPr>
        <b/>
        <sz val="14"/>
        <color theme="1"/>
        <rFont val="Calibri"/>
        <family val="2"/>
        <charset val="238"/>
        <scheme val="minor"/>
      </rPr>
      <t>Podpora zaměstnanosti</t>
    </r>
  </si>
  <si>
    <r>
      <t xml:space="preserve">4) Opatření </t>
    </r>
    <r>
      <rPr>
        <b/>
        <sz val="14"/>
        <color theme="1"/>
        <rFont val="Calibri"/>
        <family val="2"/>
        <charset val="238"/>
        <scheme val="minor"/>
      </rPr>
      <t>Podpora a rozvoj sociálního podnikání</t>
    </r>
  </si>
  <si>
    <t>Počet projektů, které zcela nebo zčásti provádějí sociální partneři nebo nevládní organizace</t>
  </si>
  <si>
    <t>projekty</t>
  </si>
  <si>
    <r>
      <t>88</t>
    </r>
    <r>
      <rPr>
        <sz val="8"/>
        <color theme="1"/>
        <rFont val="Calibri"/>
        <family val="2"/>
        <charset val="238"/>
        <scheme val="minor"/>
      </rPr>
      <t> </t>
    </r>
  </si>
  <si>
    <r>
      <t xml:space="preserve">5) Opatření </t>
    </r>
    <r>
      <rPr>
        <b/>
        <sz val="14"/>
        <color theme="1"/>
        <rFont val="Calibri"/>
        <family val="2"/>
        <charset val="238"/>
        <scheme val="minor"/>
      </rPr>
      <t>Podpora rodin</t>
    </r>
  </si>
  <si>
    <t>Nové nebo inovované sociální služby týkající se bydlení</t>
  </si>
  <si>
    <t>Služby</t>
  </si>
  <si>
    <t>???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</si>
</sst>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rgb="FFC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2" borderId="1" xfId="0" applyFill="1" applyBorder="1" applyAlignment="1">
      <alignment wrapText="1"/>
    </xf>
    <xf numFmtId="164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 horizontal="right" vertical="center" wrapText="1"/>
    </xf>
    <xf numFmtId="0" fontId="0" fillId="3" borderId="2" xfId="0" applyFill="1" applyBorder="1" applyAlignment="1">
      <alignment wrapText="1"/>
    </xf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right" vertical="center" wrapText="1"/>
    </xf>
    <xf numFmtId="9" fontId="0" fillId="0" borderId="2" xfId="0" applyNumberFormat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wrapText="1"/>
    </xf>
    <xf numFmtId="0" fontId="0" fillId="5" borderId="2" xfId="0" applyFill="1" applyBorder="1"/>
    <xf numFmtId="0" fontId="4" fillId="0" borderId="0" xfId="0" applyFont="1" applyAlignment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3" borderId="2" xfId="0" applyFill="1" applyBorder="1" applyAlignment="1">
      <alignment horizontal="right" vertical="center"/>
    </xf>
    <xf numFmtId="9" fontId="0" fillId="3" borderId="2" xfId="0" applyNumberFormat="1" applyFill="1" applyBorder="1" applyAlignment="1">
      <alignment wrapText="1"/>
    </xf>
    <xf numFmtId="0" fontId="0" fillId="0" borderId="2" xfId="0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9" fontId="0" fillId="0" borderId="0" xfId="0" applyNumberFormat="1"/>
    <xf numFmtId="0" fontId="5" fillId="0" borderId="0" xfId="0" applyFont="1"/>
    <xf numFmtId="0" fontId="0" fillId="0" borderId="0" xfId="0" applyAlignment="1"/>
    <xf numFmtId="164" fontId="6" fillId="3" borderId="2" xfId="0" applyNumberFormat="1" applyFont="1" applyFill="1" applyBorder="1" applyAlignment="1">
      <alignment wrapText="1"/>
    </xf>
    <xf numFmtId="164" fontId="6" fillId="3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5" borderId="2" xfId="0" applyFont="1" applyFill="1" applyBorder="1"/>
    <xf numFmtId="0" fontId="0" fillId="6" borderId="2" xfId="0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8" fillId="6" borderId="2" xfId="0" applyFont="1" applyFill="1" applyBorder="1" applyAlignment="1">
      <alignment wrapText="1"/>
    </xf>
    <xf numFmtId="9" fontId="9" fillId="6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top" wrapText="1"/>
    </xf>
    <xf numFmtId="0" fontId="0" fillId="0" borderId="0" xfId="0" applyBorder="1"/>
    <xf numFmtId="0" fontId="11" fillId="4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4" fontId="0" fillId="4" borderId="0" xfId="0" applyNumberForma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 wrapText="1"/>
    </xf>
    <xf numFmtId="4" fontId="12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wrapText="1"/>
    </xf>
    <xf numFmtId="0" fontId="2" fillId="0" borderId="0" xfId="0" applyFont="1"/>
    <xf numFmtId="0" fontId="3" fillId="0" borderId="2" xfId="0" applyFont="1" applyBorder="1" applyAlignment="1">
      <alignment vertical="top" wrapText="1"/>
    </xf>
    <xf numFmtId="44" fontId="3" fillId="0" borderId="2" xfId="1" applyFont="1" applyBorder="1" applyAlignment="1">
      <alignment vertical="top" wrapText="1"/>
    </xf>
    <xf numFmtId="44" fontId="0" fillId="0" borderId="0" xfId="0" applyNumberFormat="1" applyAlignment="1">
      <alignment horizontal="center"/>
    </xf>
    <xf numFmtId="0" fontId="0" fillId="0" borderId="2" xfId="0" applyBorder="1" applyAlignment="1">
      <alignment vertical="top"/>
    </xf>
    <xf numFmtId="0" fontId="15" fillId="9" borderId="2" xfId="0" applyNumberFormat="1" applyFont="1" applyFill="1" applyBorder="1" applyAlignment="1">
      <alignment horizontal="left" vertical="top" wrapText="1"/>
    </xf>
    <xf numFmtId="44" fontId="0" fillId="0" borderId="2" xfId="1" applyFont="1" applyBorder="1" applyAlignment="1">
      <alignment vertical="top"/>
    </xf>
    <xf numFmtId="1" fontId="1" fillId="0" borderId="2" xfId="0" applyNumberFormat="1" applyFont="1" applyBorder="1" applyAlignment="1">
      <alignment wrapText="1"/>
    </xf>
    <xf numFmtId="1" fontId="0" fillId="0" borderId="2" xfId="0" applyNumberFormat="1" applyBorder="1" applyAlignment="1">
      <alignment wrapText="1"/>
    </xf>
    <xf numFmtId="0" fontId="0" fillId="2" borderId="0" xfId="0" applyFill="1" applyBorder="1" applyAlignment="1">
      <alignment wrapText="1"/>
    </xf>
    <xf numFmtId="9" fontId="0" fillId="3" borderId="5" xfId="0" applyNumberFormat="1" applyFill="1" applyBorder="1" applyAlignment="1">
      <alignment wrapText="1"/>
    </xf>
    <xf numFmtId="0" fontId="2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0" fontId="0" fillId="6" borderId="2" xfId="0" applyFont="1" applyFill="1" applyBorder="1" applyAlignment="1">
      <alignment horizontal="left" wrapText="1"/>
    </xf>
    <xf numFmtId="0" fontId="0" fillId="0" borderId="2" xfId="0" applyNumberFormat="1" applyBorder="1" applyAlignment="1">
      <alignment horizontal="right" vertical="center" wrapText="1"/>
    </xf>
    <xf numFmtId="1" fontId="0" fillId="0" borderId="2" xfId="0" applyNumberFormat="1" applyBorder="1" applyAlignment="1">
      <alignment horizontal="right" vertical="center" wrapText="1"/>
    </xf>
    <xf numFmtId="0" fontId="4" fillId="11" borderId="0" xfId="0" applyFont="1" applyFill="1" applyAlignment="1"/>
    <xf numFmtId="0" fontId="0" fillId="11" borderId="0" xfId="0" applyFill="1"/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/>
    </xf>
    <xf numFmtId="0" fontId="13" fillId="4" borderId="2" xfId="0" applyFont="1" applyFill="1" applyBorder="1" applyAlignment="1">
      <alignment horizontal="right" vertical="center"/>
    </xf>
    <xf numFmtId="0" fontId="17" fillId="0" borderId="0" xfId="0" applyFont="1"/>
    <xf numFmtId="0" fontId="0" fillId="12" borderId="0" xfId="0" applyFill="1" applyAlignment="1">
      <alignment wrapText="1"/>
    </xf>
    <xf numFmtId="0" fontId="0" fillId="12" borderId="0" xfId="0" applyFill="1" applyAlignment="1">
      <alignment horizontal="right" vertical="center" wrapText="1"/>
    </xf>
    <xf numFmtId="0" fontId="0" fillId="12" borderId="0" xfId="0" applyFill="1" applyAlignment="1">
      <alignment horizontal="right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vertical="center" wrapText="1"/>
    </xf>
    <xf numFmtId="0" fontId="19" fillId="0" borderId="0" xfId="0" applyFont="1"/>
    <xf numFmtId="0" fontId="18" fillId="0" borderId="2" xfId="0" applyFont="1" applyBorder="1" applyAlignment="1">
      <alignment wrapText="1"/>
    </xf>
    <xf numFmtId="1" fontId="0" fillId="8" borderId="2" xfId="0" applyNumberFormat="1" applyFill="1" applyBorder="1"/>
    <xf numFmtId="0" fontId="18" fillId="0" borderId="2" xfId="0" applyFont="1" applyBorder="1" applyAlignment="1">
      <alignment horizontal="center" wrapText="1"/>
    </xf>
    <xf numFmtId="1" fontId="0" fillId="4" borderId="2" xfId="0" applyNumberFormat="1" applyFill="1" applyBorder="1"/>
    <xf numFmtId="0" fontId="19" fillId="0" borderId="2" xfId="0" applyFont="1" applyBorder="1"/>
    <xf numFmtId="0" fontId="0" fillId="0" borderId="4" xfId="0" applyBorder="1" applyAlignment="1">
      <alignment vertical="top"/>
    </xf>
    <xf numFmtId="0" fontId="15" fillId="9" borderId="4" xfId="0" applyNumberFormat="1" applyFont="1" applyFill="1" applyBorder="1" applyAlignment="1">
      <alignment horizontal="left" vertical="top" wrapText="1"/>
    </xf>
    <xf numFmtId="44" fontId="0" fillId="0" borderId="4" xfId="0" applyNumberFormat="1" applyBorder="1" applyAlignment="1">
      <alignment vertical="top"/>
    </xf>
    <xf numFmtId="0" fontId="3" fillId="10" borderId="2" xfId="0" applyFont="1" applyFill="1" applyBorder="1" applyAlignment="1">
      <alignment horizontal="left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opLeftCell="A43" workbookViewId="0">
      <selection activeCell="C48" sqref="C48"/>
    </sheetView>
  </sheetViews>
  <sheetFormatPr defaultRowHeight="15"/>
  <cols>
    <col min="1" max="1" width="22.7109375" customWidth="1"/>
    <col min="2" max="2" width="21.7109375" customWidth="1"/>
    <col min="3" max="3" width="24" customWidth="1"/>
    <col min="4" max="6" width="25.7109375" customWidth="1"/>
    <col min="7" max="7" width="20.42578125" customWidth="1"/>
    <col min="8" max="10" width="19.5703125" customWidth="1"/>
    <col min="11" max="11" width="24.140625" customWidth="1"/>
    <col min="12" max="12" width="22.85546875" customWidth="1"/>
    <col min="13" max="13" width="14.5703125" customWidth="1"/>
    <col min="14" max="14" width="13.7109375" customWidth="1"/>
  </cols>
  <sheetData>
    <row r="1" spans="1:12">
      <c r="A1" s="1"/>
      <c r="B1" s="1"/>
      <c r="C1" s="1"/>
      <c r="D1" s="1"/>
      <c r="E1" s="1"/>
      <c r="F1" s="1"/>
    </row>
    <row r="2" spans="1:12" ht="46.5">
      <c r="A2" s="51" t="s">
        <v>31</v>
      </c>
      <c r="B2" s="50" t="s">
        <v>30</v>
      </c>
      <c r="C2" s="50"/>
      <c r="D2" s="49" t="s">
        <v>29</v>
      </c>
      <c r="E2" s="48" t="s">
        <v>28</v>
      </c>
      <c r="F2" s="47" t="s">
        <v>27</v>
      </c>
    </row>
    <row r="3" spans="1:12" ht="18.75">
      <c r="A3" s="37" t="s">
        <v>26</v>
      </c>
      <c r="B3" s="46">
        <v>1</v>
      </c>
      <c r="C3" s="46">
        <v>2</v>
      </c>
      <c r="D3" s="46">
        <v>3</v>
      </c>
      <c r="E3" s="46">
        <v>4</v>
      </c>
      <c r="F3" s="46">
        <v>5</v>
      </c>
    </row>
    <row r="4" spans="1:12" ht="75">
      <c r="A4" s="37" t="s">
        <v>25</v>
      </c>
      <c r="B4" s="45" t="s">
        <v>6</v>
      </c>
      <c r="C4" s="45" t="s">
        <v>5</v>
      </c>
      <c r="D4" s="43" t="s">
        <v>4</v>
      </c>
      <c r="E4" s="44" t="s">
        <v>3</v>
      </c>
      <c r="F4" s="43" t="s">
        <v>2</v>
      </c>
      <c r="G4" s="42"/>
      <c r="H4" s="41"/>
      <c r="I4" s="41"/>
      <c r="J4" s="41"/>
    </row>
    <row r="5" spans="1:12" ht="30">
      <c r="A5" s="40" t="s">
        <v>24</v>
      </c>
      <c r="B5" s="39">
        <v>0.45</v>
      </c>
      <c r="C5" s="39">
        <v>0.1</v>
      </c>
      <c r="D5" s="39">
        <v>0.25</v>
      </c>
      <c r="E5" s="39">
        <v>0.1</v>
      </c>
      <c r="F5" s="39">
        <v>0.1</v>
      </c>
    </row>
    <row r="6" spans="1:12" ht="132" customHeight="1">
      <c r="A6" s="36" t="s">
        <v>23</v>
      </c>
      <c r="B6" s="38" t="s">
        <v>22</v>
      </c>
      <c r="C6" s="38" t="s">
        <v>22</v>
      </c>
      <c r="D6" s="38" t="s">
        <v>22</v>
      </c>
      <c r="E6" s="38" t="s">
        <v>22</v>
      </c>
      <c r="F6" s="38" t="s">
        <v>22</v>
      </c>
    </row>
    <row r="7" spans="1:12" ht="60" customHeight="1">
      <c r="A7" s="37" t="s">
        <v>21</v>
      </c>
      <c r="B7" s="65" t="s">
        <v>20</v>
      </c>
      <c r="C7" s="65"/>
      <c r="D7" s="65"/>
      <c r="E7" s="65"/>
      <c r="F7" s="65"/>
    </row>
    <row r="8" spans="1:12">
      <c r="A8" s="37" t="s">
        <v>19</v>
      </c>
      <c r="B8" s="35"/>
      <c r="C8" s="35"/>
      <c r="D8" s="35"/>
      <c r="E8" s="35"/>
      <c r="F8" s="35"/>
    </row>
    <row r="9" spans="1:12" ht="30">
      <c r="A9" s="37" t="s">
        <v>18</v>
      </c>
      <c r="B9" s="35"/>
      <c r="C9" s="35"/>
      <c r="D9" s="35"/>
      <c r="E9" s="35"/>
      <c r="F9" s="35"/>
    </row>
    <row r="10" spans="1:12" ht="30">
      <c r="A10" s="36" t="s">
        <v>17</v>
      </c>
      <c r="B10" s="35" t="s">
        <v>16</v>
      </c>
      <c r="C10" s="35"/>
      <c r="D10" s="35" t="s">
        <v>16</v>
      </c>
      <c r="E10" s="35" t="s">
        <v>16</v>
      </c>
      <c r="F10" s="35" t="s">
        <v>16</v>
      </c>
    </row>
    <row r="16" spans="1:12">
      <c r="A16" s="1"/>
      <c r="F16" s="1"/>
      <c r="G16" s="1"/>
      <c r="H16" s="1"/>
      <c r="I16" s="1"/>
      <c r="J16" s="1"/>
      <c r="K16" s="1"/>
      <c r="L16" s="1"/>
    </row>
    <row r="17" spans="1:13" ht="28.5">
      <c r="A17" s="27" t="s">
        <v>37</v>
      </c>
      <c r="F17" s="1"/>
      <c r="G17" s="1"/>
      <c r="H17" s="1"/>
      <c r="I17" s="1"/>
      <c r="J17" s="1"/>
      <c r="K17" s="1"/>
      <c r="L17" s="1"/>
    </row>
    <row r="18" spans="1:13">
      <c r="A18" s="1"/>
      <c r="F18" s="1" t="s">
        <v>12</v>
      </c>
      <c r="G18" s="1"/>
      <c r="H18" s="1"/>
      <c r="I18" s="1"/>
      <c r="J18" s="1"/>
      <c r="K18" s="1"/>
      <c r="L18" s="1"/>
    </row>
    <row r="19" spans="1:13" ht="18.75">
      <c r="A19" s="15" t="s">
        <v>36</v>
      </c>
      <c r="C19" t="s">
        <v>35</v>
      </c>
      <c r="F19" s="1"/>
      <c r="G19" s="1"/>
      <c r="H19" s="1"/>
      <c r="I19" s="1"/>
      <c r="J19" s="1"/>
      <c r="K19" s="1"/>
      <c r="L19" s="1"/>
    </row>
    <row r="20" spans="1:13">
      <c r="A20" s="13" t="s">
        <v>9</v>
      </c>
      <c r="B20" s="13" t="s">
        <v>8</v>
      </c>
      <c r="C20" s="14">
        <v>2016</v>
      </c>
      <c r="D20" s="14">
        <v>2017</v>
      </c>
      <c r="E20" s="14">
        <v>2018</v>
      </c>
      <c r="F20" s="13">
        <v>2019</v>
      </c>
      <c r="G20" s="13">
        <v>2020</v>
      </c>
      <c r="H20" s="13">
        <v>2021</v>
      </c>
      <c r="I20" s="13">
        <v>2022</v>
      </c>
      <c r="J20" s="13">
        <v>2023</v>
      </c>
      <c r="K20" s="1"/>
    </row>
    <row r="21" spans="1:13" ht="30">
      <c r="A21" s="12" t="s">
        <v>6</v>
      </c>
      <c r="B21" s="10">
        <f>B5</f>
        <v>0.45</v>
      </c>
      <c r="C21" s="9"/>
      <c r="D21" s="9"/>
      <c r="E21" s="9"/>
      <c r="F21" s="9"/>
      <c r="G21" s="9"/>
      <c r="H21" s="9"/>
      <c r="I21" s="9"/>
      <c r="J21" s="9"/>
      <c r="K21" s="23">
        <f>B21</f>
        <v>0.45</v>
      </c>
      <c r="L21" s="8">
        <f>SUM(C21:H21)</f>
        <v>0</v>
      </c>
      <c r="M21" s="26" t="s">
        <v>11</v>
      </c>
    </row>
    <row r="22" spans="1:13" ht="60">
      <c r="A22" s="12" t="s">
        <v>5</v>
      </c>
      <c r="B22" s="10">
        <f>C5</f>
        <v>0.1</v>
      </c>
      <c r="C22" s="9"/>
      <c r="D22" s="9"/>
      <c r="E22" s="9"/>
      <c r="F22" s="9"/>
      <c r="G22" s="9"/>
      <c r="H22" s="9"/>
      <c r="I22" s="9"/>
      <c r="J22" s="9"/>
      <c r="K22" s="62">
        <f>B22</f>
        <v>0.1</v>
      </c>
      <c r="L22" s="8">
        <f>SUM(C22:H22)</f>
        <v>0</v>
      </c>
      <c r="M22" s="26"/>
    </row>
    <row r="23" spans="1:13">
      <c r="A23" s="11" t="s">
        <v>4</v>
      </c>
      <c r="B23" s="10">
        <f>D5</f>
        <v>0.25</v>
      </c>
      <c r="C23" s="24"/>
      <c r="D23" s="24"/>
      <c r="E23" s="24"/>
      <c r="F23" s="9"/>
      <c r="G23" s="9"/>
      <c r="H23" s="9"/>
      <c r="I23" s="9"/>
      <c r="J23" s="9"/>
      <c r="K23" s="62">
        <f>B23</f>
        <v>0.25</v>
      </c>
      <c r="L23" s="8">
        <f>SUM(C23:H23)</f>
        <v>0</v>
      </c>
      <c r="M23" s="26" t="s">
        <v>11</v>
      </c>
    </row>
    <row r="24" spans="1:13" ht="30">
      <c r="A24" s="11" t="s">
        <v>3</v>
      </c>
      <c r="B24" s="10">
        <f>E5</f>
        <v>0.1</v>
      </c>
      <c r="C24" s="24"/>
      <c r="D24" s="24"/>
      <c r="E24" s="24"/>
      <c r="F24" s="9"/>
      <c r="G24" s="9"/>
      <c r="H24" s="9"/>
      <c r="I24" s="9"/>
      <c r="J24" s="9"/>
      <c r="K24" s="62">
        <f>B24</f>
        <v>0.1</v>
      </c>
      <c r="L24" s="8">
        <f>SUM(C24:H24)</f>
        <v>0</v>
      </c>
    </row>
    <row r="25" spans="1:13">
      <c r="A25" s="11" t="s">
        <v>2</v>
      </c>
      <c r="B25" s="10">
        <f>F5</f>
        <v>0.1</v>
      </c>
      <c r="C25" s="24"/>
      <c r="D25" s="25"/>
      <c r="E25" s="24"/>
      <c r="F25" s="9"/>
      <c r="G25" s="9"/>
      <c r="H25" s="9"/>
      <c r="I25" s="9"/>
      <c r="J25" s="9"/>
      <c r="K25" s="62">
        <f>B25</f>
        <v>0.1</v>
      </c>
      <c r="L25" s="8">
        <f>SUM(C25:H25)</f>
        <v>0</v>
      </c>
    </row>
    <row r="26" spans="1:13" ht="30">
      <c r="A26" s="6" t="s">
        <v>1</v>
      </c>
      <c r="B26" s="5"/>
      <c r="C26" s="63"/>
      <c r="D26" s="63"/>
      <c r="E26" s="63"/>
      <c r="F26" s="64"/>
      <c r="G26" s="64"/>
      <c r="H26" s="64"/>
      <c r="I26" s="64"/>
      <c r="J26" s="64"/>
      <c r="K26" s="1">
        <f>SUM(D26:J26)</f>
        <v>0</v>
      </c>
    </row>
    <row r="27" spans="1:13">
      <c r="A27" s="1" t="s">
        <v>0</v>
      </c>
      <c r="B27" s="21"/>
      <c r="C27" s="20">
        <f t="shared" ref="C27:H27" si="0">SUM(C21:C25)</f>
        <v>0</v>
      </c>
      <c r="D27" s="20">
        <f t="shared" si="0"/>
        <v>0</v>
      </c>
      <c r="E27" s="20">
        <f t="shared" si="0"/>
        <v>0</v>
      </c>
      <c r="F27" s="20">
        <f t="shared" si="0"/>
        <v>0</v>
      </c>
      <c r="G27" s="20">
        <f t="shared" si="0"/>
        <v>0</v>
      </c>
      <c r="H27" s="20">
        <f t="shared" si="0"/>
        <v>0</v>
      </c>
      <c r="I27" s="20"/>
      <c r="J27" s="20"/>
      <c r="K27" s="1"/>
    </row>
    <row r="28" spans="1:13" s="16" customFormat="1">
      <c r="A28" s="17" t="s">
        <v>39</v>
      </c>
      <c r="B28" s="19"/>
      <c r="C28" s="19"/>
      <c r="D28" s="18"/>
      <c r="E28" s="18">
        <f>SUM(C26:E26)</f>
        <v>0</v>
      </c>
      <c r="F28" s="18">
        <f>SUM(C26:F26)</f>
        <v>0</v>
      </c>
      <c r="G28" s="18">
        <f>SUM(C26:G26)</f>
        <v>0</v>
      </c>
      <c r="H28" s="18">
        <f>SUM(C26:H26)</f>
        <v>0</v>
      </c>
      <c r="I28" s="18">
        <f>SUM(C26:I26)</f>
        <v>0</v>
      </c>
      <c r="J28" s="18">
        <f>SUM(C26:J26)</f>
        <v>0</v>
      </c>
      <c r="K28" s="18"/>
      <c r="L28" s="17"/>
    </row>
    <row r="29" spans="1:13" s="16" customFormat="1">
      <c r="A29" s="17"/>
      <c r="B29" s="19"/>
      <c r="C29" s="19"/>
      <c r="D29" s="18"/>
      <c r="E29" s="18"/>
      <c r="F29" s="18"/>
      <c r="G29" s="18"/>
      <c r="H29" s="18"/>
      <c r="I29" s="18"/>
      <c r="J29" s="18"/>
      <c r="K29" s="18"/>
      <c r="L29" s="17"/>
    </row>
    <row r="30" spans="1:13" ht="18.75" customHeight="1">
      <c r="A30" s="15" t="s">
        <v>10</v>
      </c>
      <c r="B30" s="1"/>
      <c r="C30" s="1"/>
      <c r="F30">
        <v>10552000</v>
      </c>
      <c r="G30" s="1"/>
      <c r="H30" s="1"/>
      <c r="I30" s="1"/>
      <c r="J30" s="1"/>
      <c r="K30" s="1"/>
      <c r="L30" s="1"/>
    </row>
    <row r="31" spans="1:13" ht="21">
      <c r="A31" s="13" t="s">
        <v>9</v>
      </c>
      <c r="B31" s="13" t="s">
        <v>8</v>
      </c>
      <c r="C31" s="34">
        <v>2016</v>
      </c>
      <c r="D31" s="34">
        <v>2017</v>
      </c>
      <c r="E31" s="34">
        <v>2018</v>
      </c>
      <c r="F31" s="33">
        <v>2019</v>
      </c>
      <c r="G31" s="33">
        <v>2020</v>
      </c>
      <c r="H31" s="33">
        <v>2021</v>
      </c>
      <c r="I31" s="33"/>
      <c r="J31" s="33"/>
      <c r="K31" s="32"/>
      <c r="L31" s="8"/>
      <c r="M31" s="8" t="s">
        <v>7</v>
      </c>
    </row>
    <row r="32" spans="1:13" ht="30">
      <c r="A32" s="12" t="s">
        <v>6</v>
      </c>
      <c r="B32" s="66">
        <f>B21*$F$30</f>
        <v>4748400</v>
      </c>
      <c r="C32" s="31">
        <f t="shared" ref="C32:H32" si="1">C21*0.01*$F$30</f>
        <v>0</v>
      </c>
      <c r="D32" s="31">
        <f t="shared" si="1"/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/>
      <c r="J32" s="31"/>
      <c r="K32" s="29">
        <f>B32*$F$30</f>
        <v>50105116800000</v>
      </c>
      <c r="L32" s="8">
        <f>SUM(C32:H32)</f>
        <v>0</v>
      </c>
      <c r="M32" s="7">
        <f>K32-L32</f>
        <v>50105116800000</v>
      </c>
    </row>
    <row r="33" spans="1:13" ht="60">
      <c r="A33" s="12" t="s">
        <v>5</v>
      </c>
      <c r="B33" s="66">
        <f t="shared" ref="B33:B36" si="2">B22*$F$30</f>
        <v>1055200</v>
      </c>
      <c r="C33" s="31">
        <f t="shared" ref="C33:D37" si="3">C22*0.01*$F$30</f>
        <v>0</v>
      </c>
      <c r="D33" s="31">
        <f t="shared" si="3"/>
        <v>0</v>
      </c>
      <c r="E33" s="31"/>
      <c r="F33" s="31">
        <f>F22*0.01*$F$30</f>
        <v>0</v>
      </c>
      <c r="G33" s="31"/>
      <c r="H33" s="31"/>
      <c r="I33" s="31"/>
      <c r="J33" s="31"/>
      <c r="K33" s="29">
        <f>B33*$F$30</f>
        <v>11134470400000</v>
      </c>
      <c r="L33" s="8">
        <f>SUM(C33:H33)</f>
        <v>0</v>
      </c>
      <c r="M33" s="7">
        <f>K33-L33</f>
        <v>11134470400000</v>
      </c>
    </row>
    <row r="34" spans="1:13" ht="21">
      <c r="A34" s="11" t="s">
        <v>4</v>
      </c>
      <c r="B34" s="66">
        <f t="shared" si="2"/>
        <v>2638000</v>
      </c>
      <c r="C34" s="31">
        <f t="shared" si="3"/>
        <v>0</v>
      </c>
      <c r="D34" s="31">
        <f t="shared" si="3"/>
        <v>0</v>
      </c>
      <c r="E34" s="31">
        <f>E23*0.01*$F$30</f>
        <v>0</v>
      </c>
      <c r="F34" s="31">
        <f>F23*0.01*$F$30</f>
        <v>0</v>
      </c>
      <c r="G34" s="31">
        <f t="shared" ref="G34:H37" si="4">G23*0.01*$F$30</f>
        <v>0</v>
      </c>
      <c r="H34" s="31">
        <f t="shared" si="4"/>
        <v>0</v>
      </c>
      <c r="I34" s="31"/>
      <c r="J34" s="31"/>
      <c r="K34" s="29">
        <f>B34*$F$30</f>
        <v>27836176000000</v>
      </c>
      <c r="L34" s="8">
        <f>SUM(C34:H34)</f>
        <v>0</v>
      </c>
      <c r="M34" s="7">
        <f>K34-L34</f>
        <v>27836176000000</v>
      </c>
    </row>
    <row r="35" spans="1:13" ht="30">
      <c r="A35" s="11" t="s">
        <v>3</v>
      </c>
      <c r="B35" s="66">
        <f t="shared" si="2"/>
        <v>1055200</v>
      </c>
      <c r="C35" s="31">
        <f t="shared" si="3"/>
        <v>0</v>
      </c>
      <c r="D35" s="31">
        <f t="shared" si="3"/>
        <v>0</v>
      </c>
      <c r="E35" s="31">
        <f>E24*0.01*$F$30</f>
        <v>0</v>
      </c>
      <c r="F35" s="31">
        <f>F24*0.01*$F$30</f>
        <v>0</v>
      </c>
      <c r="G35" s="31">
        <f t="shared" si="4"/>
        <v>0</v>
      </c>
      <c r="H35" s="31">
        <f t="shared" si="4"/>
        <v>0</v>
      </c>
      <c r="I35" s="31"/>
      <c r="J35" s="31"/>
      <c r="K35" s="29">
        <f>B35*$F$30</f>
        <v>11134470400000</v>
      </c>
      <c r="L35" s="8">
        <f>SUM(C35:H35)</f>
        <v>0</v>
      </c>
      <c r="M35" s="7">
        <f>K35-L35</f>
        <v>11134470400000</v>
      </c>
    </row>
    <row r="36" spans="1:13" ht="21">
      <c r="A36" s="11" t="s">
        <v>2</v>
      </c>
      <c r="B36" s="66">
        <f t="shared" si="2"/>
        <v>1055200</v>
      </c>
      <c r="C36" s="31">
        <f t="shared" si="3"/>
        <v>0</v>
      </c>
      <c r="D36" s="31">
        <f t="shared" si="3"/>
        <v>0</v>
      </c>
      <c r="E36" s="31">
        <f>E25*0.01*$F$30</f>
        <v>0</v>
      </c>
      <c r="F36" s="31">
        <f>F25*0.01*$F$30</f>
        <v>0</v>
      </c>
      <c r="G36" s="31">
        <f t="shared" si="4"/>
        <v>0</v>
      </c>
      <c r="H36" s="31">
        <f t="shared" si="4"/>
        <v>0</v>
      </c>
      <c r="I36" s="31"/>
      <c r="J36" s="31"/>
      <c r="K36" s="29">
        <f>B36*$F$30</f>
        <v>11134470400000</v>
      </c>
      <c r="L36" s="8">
        <f>SUM(C36:H36)</f>
        <v>0</v>
      </c>
      <c r="M36" s="7">
        <f>K36-L36</f>
        <v>11134470400000</v>
      </c>
    </row>
    <row r="37" spans="1:13" ht="31.5">
      <c r="A37" s="6" t="s">
        <v>1</v>
      </c>
      <c r="B37" s="5">
        <f>SUM(B32:B36)</f>
        <v>10552000</v>
      </c>
      <c r="C37" s="30">
        <f t="shared" si="3"/>
        <v>0</v>
      </c>
      <c r="D37" s="30">
        <f t="shared" si="3"/>
        <v>0</v>
      </c>
      <c r="E37" s="30">
        <f>E26*0.01*$F$30</f>
        <v>0</v>
      </c>
      <c r="F37" s="30">
        <f>F26*0.01*$F$30</f>
        <v>0</v>
      </c>
      <c r="G37" s="30">
        <f t="shared" si="4"/>
        <v>0</v>
      </c>
      <c r="H37" s="30">
        <f t="shared" si="4"/>
        <v>0</v>
      </c>
      <c r="I37" s="30"/>
      <c r="J37" s="30"/>
      <c r="K37" s="29">
        <f>SUM(K32:K36)</f>
        <v>111344704000000</v>
      </c>
      <c r="L37" s="4">
        <f>SUM(L32:L36)</f>
        <v>0</v>
      </c>
      <c r="M37" s="4">
        <f>SUM(M32:M36)</f>
        <v>111344704000000</v>
      </c>
    </row>
    <row r="38" spans="1:13">
      <c r="A38" s="1" t="s">
        <v>0</v>
      </c>
      <c r="C38" s="3">
        <f t="shared" ref="C38:H38" si="5">SUM(C32:C36)</f>
        <v>0</v>
      </c>
      <c r="D38" s="3">
        <f t="shared" si="5"/>
        <v>0</v>
      </c>
      <c r="E38" s="3">
        <f t="shared" si="5"/>
        <v>0</v>
      </c>
      <c r="F38" s="3">
        <f t="shared" si="5"/>
        <v>0</v>
      </c>
      <c r="G38" s="3">
        <f t="shared" si="5"/>
        <v>0</v>
      </c>
      <c r="H38" s="3">
        <f t="shared" si="5"/>
        <v>0</v>
      </c>
      <c r="I38" s="61"/>
      <c r="J38" s="61"/>
      <c r="K38" s="1"/>
    </row>
    <row r="39" spans="1:13">
      <c r="A39" s="1"/>
      <c r="B39" s="1"/>
      <c r="C39" s="2">
        <f t="shared" ref="C39:H39" si="6">C37-C38</f>
        <v>0</v>
      </c>
      <c r="D39" s="2">
        <f t="shared" si="6"/>
        <v>0</v>
      </c>
      <c r="E39" s="2">
        <f t="shared" si="6"/>
        <v>0</v>
      </c>
      <c r="F39" s="2">
        <f t="shared" si="6"/>
        <v>0</v>
      </c>
      <c r="G39" s="2">
        <f t="shared" si="6"/>
        <v>0</v>
      </c>
      <c r="H39" s="2">
        <f t="shared" si="6"/>
        <v>0</v>
      </c>
      <c r="I39" s="2"/>
      <c r="J39" s="2"/>
      <c r="K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>
      <c r="A41" s="28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>
      <c r="A42" s="28" t="s">
        <v>14</v>
      </c>
    </row>
    <row r="43" spans="1:13">
      <c r="A43" s="28" t="s">
        <v>13</v>
      </c>
    </row>
    <row r="45" spans="1:13" ht="26.25">
      <c r="A45" s="68" t="s">
        <v>38</v>
      </c>
      <c r="B45" s="69"/>
      <c r="C45" s="73" t="s">
        <v>40</v>
      </c>
      <c r="F45" s="1"/>
      <c r="G45" s="1"/>
      <c r="H45" s="1"/>
      <c r="I45" s="1"/>
      <c r="J45" s="1"/>
      <c r="K45" s="1"/>
      <c r="L45" s="1"/>
    </row>
    <row r="46" spans="1:13">
      <c r="A46" s="13" t="s">
        <v>9</v>
      </c>
      <c r="B46" s="13" t="s">
        <v>8</v>
      </c>
      <c r="C46" s="14">
        <v>2016</v>
      </c>
      <c r="D46" s="14">
        <v>2017</v>
      </c>
      <c r="E46" s="14">
        <v>2018</v>
      </c>
      <c r="F46" s="13">
        <v>2019</v>
      </c>
      <c r="G46" s="13">
        <v>2020</v>
      </c>
      <c r="H46" s="13">
        <v>2021</v>
      </c>
      <c r="I46" s="13">
        <v>2022</v>
      </c>
      <c r="J46" s="13">
        <v>2023</v>
      </c>
      <c r="K46" s="1"/>
    </row>
    <row r="47" spans="1:13" ht="30">
      <c r="A47" s="12" t="s">
        <v>6</v>
      </c>
      <c r="B47" s="10">
        <f>B21</f>
        <v>0.45</v>
      </c>
      <c r="C47" s="70">
        <v>20</v>
      </c>
      <c r="D47" s="70"/>
      <c r="E47" s="70">
        <v>15</v>
      </c>
      <c r="F47" s="70"/>
      <c r="G47" s="70">
        <v>10</v>
      </c>
      <c r="H47" s="70"/>
      <c r="I47" s="70"/>
      <c r="J47" s="9"/>
      <c r="K47" s="23">
        <f>B47</f>
        <v>0.45</v>
      </c>
      <c r="L47" s="8">
        <f>SUM(C47:H47)</f>
        <v>45</v>
      </c>
      <c r="M47" s="26" t="s">
        <v>11</v>
      </c>
    </row>
    <row r="48" spans="1:13" ht="60">
      <c r="A48" s="12" t="s">
        <v>5</v>
      </c>
      <c r="B48" s="10">
        <f t="shared" ref="B48:B51" si="7">B22</f>
        <v>0.1</v>
      </c>
      <c r="C48" s="70"/>
      <c r="D48" s="70">
        <v>10</v>
      </c>
      <c r="E48" s="70"/>
      <c r="F48" s="70"/>
      <c r="G48" s="70"/>
      <c r="H48" s="70"/>
      <c r="I48" s="70"/>
      <c r="J48" s="9"/>
      <c r="K48" s="62">
        <f>B48</f>
        <v>0.1</v>
      </c>
      <c r="L48" s="8">
        <f>SUM(C48:H48)</f>
        <v>10</v>
      </c>
      <c r="M48" s="26"/>
    </row>
    <row r="49" spans="1:14" ht="18.75">
      <c r="A49" s="11" t="s">
        <v>4</v>
      </c>
      <c r="B49" s="10">
        <f t="shared" si="7"/>
        <v>0.25</v>
      </c>
      <c r="C49" s="71">
        <v>10</v>
      </c>
      <c r="D49" s="71"/>
      <c r="E49" s="71">
        <v>5</v>
      </c>
      <c r="F49" s="70">
        <v>10</v>
      </c>
      <c r="G49" s="70"/>
      <c r="H49" s="70"/>
      <c r="I49" s="70"/>
      <c r="J49" s="9"/>
      <c r="K49" s="62">
        <f>B49</f>
        <v>0.25</v>
      </c>
      <c r="L49" s="8">
        <f>SUM(C49:H49)</f>
        <v>25</v>
      </c>
      <c r="M49" s="26" t="s">
        <v>11</v>
      </c>
    </row>
    <row r="50" spans="1:14" ht="30">
      <c r="A50" s="11" t="s">
        <v>3</v>
      </c>
      <c r="B50" s="10">
        <f t="shared" si="7"/>
        <v>0.1</v>
      </c>
      <c r="C50" s="71"/>
      <c r="D50" s="71">
        <v>5</v>
      </c>
      <c r="E50" s="71"/>
      <c r="F50" s="70">
        <v>5</v>
      </c>
      <c r="G50" s="70"/>
      <c r="I50" s="70"/>
      <c r="J50" s="9"/>
      <c r="K50" s="62">
        <f>B50</f>
        <v>0.1</v>
      </c>
      <c r="L50" s="8">
        <f>SUM(C50:G50)</f>
        <v>10</v>
      </c>
    </row>
    <row r="51" spans="1:14" ht="18.75">
      <c r="A51" s="11" t="s">
        <v>2</v>
      </c>
      <c r="B51" s="10">
        <f t="shared" si="7"/>
        <v>0.1</v>
      </c>
      <c r="C51" s="71"/>
      <c r="D51" s="72">
        <v>5</v>
      </c>
      <c r="E51" s="71"/>
      <c r="G51" s="70"/>
      <c r="H51" s="70">
        <v>5</v>
      </c>
      <c r="I51" s="70"/>
      <c r="J51" s="9"/>
      <c r="K51" s="62">
        <f>B51</f>
        <v>0.1</v>
      </c>
      <c r="L51" s="8">
        <f>SUM(C51:H51)</f>
        <v>10</v>
      </c>
    </row>
    <row r="52" spans="1:14" ht="30">
      <c r="A52" s="6" t="s">
        <v>1</v>
      </c>
      <c r="B52" s="5"/>
      <c r="C52" s="22"/>
      <c r="D52" s="22"/>
      <c r="E52" s="22"/>
      <c r="F52" s="5"/>
      <c r="G52" s="5"/>
      <c r="H52" s="5"/>
      <c r="I52" s="5"/>
      <c r="J52" s="5"/>
      <c r="K52" s="1">
        <f>SUM(D52:J52)</f>
        <v>0</v>
      </c>
    </row>
    <row r="53" spans="1:14">
      <c r="A53" s="77" t="s">
        <v>0</v>
      </c>
      <c r="B53" s="78"/>
      <c r="C53" s="20">
        <f t="shared" ref="C53:H53" si="8">SUM(C47:C51)</f>
        <v>30</v>
      </c>
      <c r="D53" s="20">
        <f t="shared" si="8"/>
        <v>20</v>
      </c>
      <c r="E53" s="20">
        <f t="shared" si="8"/>
        <v>20</v>
      </c>
      <c r="F53" s="20">
        <f t="shared" si="8"/>
        <v>15</v>
      </c>
      <c r="G53" s="20">
        <f t="shared" si="8"/>
        <v>10</v>
      </c>
      <c r="H53" s="20">
        <f>SUM(H47:H51)</f>
        <v>5</v>
      </c>
      <c r="I53" s="20"/>
      <c r="J53" s="20"/>
      <c r="K53" s="1"/>
    </row>
    <row r="54" spans="1:14" ht="30">
      <c r="A54" s="17" t="s">
        <v>41</v>
      </c>
      <c r="B54" s="19"/>
      <c r="C54" s="19">
        <v>30</v>
      </c>
      <c r="D54" s="18">
        <v>20</v>
      </c>
      <c r="E54" s="18">
        <v>20</v>
      </c>
      <c r="F54" s="18">
        <v>15</v>
      </c>
      <c r="G54" s="18">
        <v>10</v>
      </c>
      <c r="H54" s="18">
        <v>5</v>
      </c>
      <c r="I54" s="18"/>
      <c r="J54" s="18"/>
      <c r="K54" s="18"/>
      <c r="L54" s="17"/>
      <c r="M54" s="16"/>
      <c r="N54" s="16"/>
    </row>
    <row r="55" spans="1:14" ht="30">
      <c r="A55" s="74" t="s">
        <v>42</v>
      </c>
      <c r="B55" s="75"/>
      <c r="C55" s="75"/>
      <c r="D55" s="76">
        <v>30</v>
      </c>
      <c r="E55" s="76">
        <v>20</v>
      </c>
      <c r="F55" s="76">
        <v>20</v>
      </c>
      <c r="G55" s="76">
        <v>20</v>
      </c>
      <c r="H55" s="76">
        <v>10</v>
      </c>
      <c r="I55" s="76"/>
      <c r="J55" s="76"/>
      <c r="K55" s="18"/>
      <c r="L55" s="17"/>
      <c r="M55" s="16"/>
      <c r="N55" s="16"/>
    </row>
    <row r="56" spans="1:14" ht="18.75">
      <c r="A56" s="15" t="s">
        <v>10</v>
      </c>
      <c r="B56" s="1"/>
      <c r="C56" s="1"/>
      <c r="F56">
        <v>10552000</v>
      </c>
      <c r="G56" s="1"/>
      <c r="H56" s="1"/>
      <c r="I56" s="1"/>
      <c r="J56" s="1"/>
      <c r="K56" s="1"/>
      <c r="L56" s="1"/>
    </row>
    <row r="57" spans="1:14" ht="21">
      <c r="A57" s="13" t="s">
        <v>9</v>
      </c>
      <c r="B57" s="13" t="s">
        <v>8</v>
      </c>
      <c r="C57" s="34">
        <v>2016</v>
      </c>
      <c r="D57" s="34">
        <v>2017</v>
      </c>
      <c r="E57" s="34">
        <v>2018</v>
      </c>
      <c r="F57" s="33">
        <v>2019</v>
      </c>
      <c r="G57" s="33">
        <v>2020</v>
      </c>
      <c r="H57" s="33">
        <v>2021</v>
      </c>
      <c r="I57" s="33"/>
      <c r="J57" s="33"/>
      <c r="K57" s="32"/>
      <c r="L57" s="8"/>
      <c r="M57" s="8" t="s">
        <v>7</v>
      </c>
    </row>
    <row r="58" spans="1:14" ht="30">
      <c r="A58" s="12" t="s">
        <v>6</v>
      </c>
      <c r="B58" s="67">
        <f>B32</f>
        <v>4748400</v>
      </c>
      <c r="C58" s="31">
        <f t="shared" ref="C58:H58" si="9">C47*0.01*$F$30</f>
        <v>2110400</v>
      </c>
      <c r="D58" s="31">
        <f t="shared" si="9"/>
        <v>0</v>
      </c>
      <c r="E58" s="31">
        <f t="shared" si="9"/>
        <v>1582800</v>
      </c>
      <c r="F58" s="31">
        <f t="shared" si="9"/>
        <v>0</v>
      </c>
      <c r="G58" s="31">
        <f t="shared" si="9"/>
        <v>1055200</v>
      </c>
      <c r="H58" s="31">
        <f t="shared" si="9"/>
        <v>0</v>
      </c>
      <c r="I58" s="31"/>
      <c r="J58" s="31"/>
      <c r="K58" s="29">
        <f>B58</f>
        <v>4748400</v>
      </c>
      <c r="L58" s="8">
        <f>SUM(C58:H58)</f>
        <v>4748400</v>
      </c>
      <c r="M58" s="7">
        <f>K58-L58</f>
        <v>0</v>
      </c>
    </row>
    <row r="59" spans="1:14" ht="60">
      <c r="A59" s="12" t="s">
        <v>5</v>
      </c>
      <c r="B59" s="67">
        <f t="shared" ref="B59:B62" si="10">B33</f>
        <v>1055200</v>
      </c>
      <c r="C59" s="31">
        <f>C48*0.01*$F$30</f>
        <v>0</v>
      </c>
      <c r="D59" s="31">
        <f>D48*0.01*$F$30</f>
        <v>1055200</v>
      </c>
      <c r="E59" s="31">
        <f>E48*0.01*$F$30</f>
        <v>0</v>
      </c>
      <c r="F59" s="31">
        <f>F48*0.01*$F$30</f>
        <v>0</v>
      </c>
      <c r="G59" s="31">
        <f>G48*0.01*$F$30</f>
        <v>0</v>
      </c>
      <c r="H59" s="31">
        <f>H48*0.01*$F$30</f>
        <v>0</v>
      </c>
      <c r="I59" s="31"/>
      <c r="J59" s="31"/>
      <c r="K59" s="29">
        <f t="shared" ref="K59:K63" si="11">B59</f>
        <v>1055200</v>
      </c>
      <c r="L59" s="8">
        <f>SUM(C59:H59)</f>
        <v>1055200</v>
      </c>
      <c r="M59" s="7">
        <f>K59-L59</f>
        <v>0</v>
      </c>
    </row>
    <row r="60" spans="1:14" ht="21">
      <c r="A60" s="11" t="s">
        <v>4</v>
      </c>
      <c r="B60" s="67">
        <f t="shared" si="10"/>
        <v>2638000</v>
      </c>
      <c r="C60" s="31">
        <f>C49*0.01*$F$30</f>
        <v>1055200</v>
      </c>
      <c r="D60" s="31">
        <f>D49*0.01*$F$30</f>
        <v>0</v>
      </c>
      <c r="E60" s="31">
        <f>E49*0.01*$F$30</f>
        <v>527600</v>
      </c>
      <c r="F60" s="31">
        <f>F49*0.01*$F$30</f>
        <v>1055200</v>
      </c>
      <c r="G60" s="31">
        <f>G49*0.01*$F$30</f>
        <v>0</v>
      </c>
      <c r="H60" s="31">
        <f>H49*0.01*$F$30</f>
        <v>0</v>
      </c>
      <c r="I60" s="31"/>
      <c r="J60" s="31"/>
      <c r="K60" s="29">
        <f t="shared" si="11"/>
        <v>2638000</v>
      </c>
      <c r="L60" s="8">
        <f>SUM(C60:H60)</f>
        <v>2638000</v>
      </c>
      <c r="M60" s="7">
        <f>K60-L60</f>
        <v>0</v>
      </c>
    </row>
    <row r="61" spans="1:14" ht="30">
      <c r="A61" s="11" t="s">
        <v>3</v>
      </c>
      <c r="B61" s="67">
        <f t="shared" si="10"/>
        <v>1055200</v>
      </c>
      <c r="C61" s="31">
        <f t="shared" ref="C61" si="12">C50*0.01*$F$30</f>
        <v>0</v>
      </c>
      <c r="D61" s="31">
        <f>D50*0.01*$F$30</f>
        <v>527600</v>
      </c>
      <c r="E61" s="31">
        <f>E50*0.01*$F$30</f>
        <v>0</v>
      </c>
      <c r="F61" s="31">
        <f>F50*0.01*$F$30</f>
        <v>527600</v>
      </c>
      <c r="G61" s="31">
        <f>G50*0.01*$F$30</f>
        <v>0</v>
      </c>
      <c r="H61" s="31">
        <f>H50*0.01*$F$30</f>
        <v>0</v>
      </c>
      <c r="I61" s="31"/>
      <c r="J61" s="31"/>
      <c r="K61" s="29">
        <f t="shared" si="11"/>
        <v>1055200</v>
      </c>
      <c r="L61" s="8">
        <f>SUM(C61:H61)</f>
        <v>1055200</v>
      </c>
      <c r="M61" s="7">
        <f>K61-L61</f>
        <v>0</v>
      </c>
    </row>
    <row r="62" spans="1:14" ht="21">
      <c r="A62" s="11" t="s">
        <v>2</v>
      </c>
      <c r="B62" s="67">
        <f t="shared" si="10"/>
        <v>1055200</v>
      </c>
      <c r="C62" s="31">
        <f t="shared" ref="C62" si="13">C51*0.01*$F$30</f>
        <v>0</v>
      </c>
      <c r="D62" s="31">
        <f>D51*0.01*$F$30</f>
        <v>527600</v>
      </c>
      <c r="E62" s="31">
        <f>E51*0.01*$F$30</f>
        <v>0</v>
      </c>
      <c r="F62" s="31">
        <f>F51*0.01*$F$30</f>
        <v>0</v>
      </c>
      <c r="G62" s="31">
        <f>G51*0.01*$F$30</f>
        <v>0</v>
      </c>
      <c r="H62" s="31">
        <f>H51*0.01*$F$30</f>
        <v>527600</v>
      </c>
      <c r="I62" s="31"/>
      <c r="J62" s="31"/>
      <c r="K62" s="29">
        <f t="shared" si="11"/>
        <v>1055200</v>
      </c>
      <c r="L62" s="8">
        <f>SUM(C62:H62)</f>
        <v>1055200</v>
      </c>
      <c r="M62" s="7">
        <f>K62-L62</f>
        <v>0</v>
      </c>
    </row>
    <row r="63" spans="1:14" ht="31.5">
      <c r="A63" s="6" t="s">
        <v>1</v>
      </c>
      <c r="B63" s="5"/>
      <c r="C63" s="30">
        <f>C52*0.01*$F$30</f>
        <v>0</v>
      </c>
      <c r="D63" s="30">
        <f>D52*0.01*$F$30</f>
        <v>0</v>
      </c>
      <c r="E63" s="30">
        <f>E52*0.01*$F$30</f>
        <v>0</v>
      </c>
      <c r="F63" s="30">
        <f>F52*0.01*$F$30</f>
        <v>0</v>
      </c>
      <c r="G63" s="30">
        <f>G52*0.01*$F$30</f>
        <v>0</v>
      </c>
      <c r="H63" s="30">
        <f>H52*0.01*$F$30</f>
        <v>0</v>
      </c>
      <c r="I63" s="30"/>
      <c r="J63" s="30"/>
      <c r="K63" s="29">
        <f t="shared" si="11"/>
        <v>0</v>
      </c>
      <c r="L63" s="4">
        <f>SUM(L58:L62)</f>
        <v>10552000</v>
      </c>
      <c r="M63" s="4">
        <f>SUM(M58:M62)</f>
        <v>0</v>
      </c>
    </row>
    <row r="64" spans="1:14">
      <c r="A64" s="1" t="s">
        <v>0</v>
      </c>
      <c r="C64" s="3">
        <f t="shared" ref="C64:G64" si="14">SUM(C58:C62)</f>
        <v>3165600</v>
      </c>
      <c r="D64" s="3">
        <f t="shared" si="14"/>
        <v>2110400</v>
      </c>
      <c r="E64" s="3">
        <f t="shared" si="14"/>
        <v>2110400</v>
      </c>
      <c r="F64" s="3">
        <f t="shared" si="14"/>
        <v>1582800</v>
      </c>
      <c r="G64" s="3">
        <f t="shared" si="14"/>
        <v>1055200</v>
      </c>
      <c r="H64" s="3">
        <f>SUM(H58:H62)</f>
        <v>527600</v>
      </c>
      <c r="I64" s="61"/>
      <c r="J64" s="61"/>
      <c r="K64" s="1"/>
    </row>
  </sheetData>
  <mergeCells count="1">
    <mergeCell ref="B7:F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4"/>
  <sheetViews>
    <sheetView tabSelected="1" topLeftCell="A58" workbookViewId="0">
      <selection activeCell="E67" sqref="E67"/>
    </sheetView>
  </sheetViews>
  <sheetFormatPr defaultRowHeight="15"/>
  <cols>
    <col min="1" max="1" width="18.7109375" customWidth="1"/>
    <col min="2" max="2" width="21.5703125" customWidth="1"/>
    <col min="3" max="3" width="21" customWidth="1"/>
  </cols>
  <sheetData>
    <row r="3" spans="1:5">
      <c r="A3" s="52"/>
    </row>
    <row r="4" spans="1:5" ht="18.75">
      <c r="A4" t="s">
        <v>57</v>
      </c>
    </row>
    <row r="5" spans="1:5" ht="30">
      <c r="A5" s="53" t="s">
        <v>43</v>
      </c>
      <c r="B5" s="54">
        <f>OPZ!B32</f>
        <v>4748400</v>
      </c>
      <c r="C5" s="55"/>
      <c r="D5" s="26"/>
    </row>
    <row r="6" spans="1:5">
      <c r="A6" s="8" t="s">
        <v>46</v>
      </c>
      <c r="B6" s="8"/>
      <c r="C6" s="8" t="s">
        <v>32</v>
      </c>
    </row>
    <row r="7" spans="1:5">
      <c r="A7" s="56"/>
      <c r="B7" s="57"/>
      <c r="C7" s="58"/>
    </row>
    <row r="8" spans="1:5">
      <c r="A8" s="85"/>
      <c r="B8" s="86"/>
      <c r="C8" s="87"/>
    </row>
    <row r="9" spans="1:5">
      <c r="A9" s="88" t="s">
        <v>33</v>
      </c>
      <c r="B9" s="88"/>
      <c r="C9" s="8" t="s">
        <v>34</v>
      </c>
      <c r="D9" s="8" t="s">
        <v>52</v>
      </c>
      <c r="E9" s="8" t="s">
        <v>51</v>
      </c>
    </row>
    <row r="10" spans="1:5" ht="26.25">
      <c r="A10" s="80" t="s">
        <v>44</v>
      </c>
      <c r="B10" s="59"/>
      <c r="C10" s="81">
        <f>C7/5500000</f>
        <v>0</v>
      </c>
      <c r="D10" s="82" t="s">
        <v>47</v>
      </c>
      <c r="E10" s="82" t="s">
        <v>48</v>
      </c>
    </row>
    <row r="11" spans="1:5" ht="26.25">
      <c r="A11" s="80" t="s">
        <v>45</v>
      </c>
      <c r="B11" s="60"/>
      <c r="C11" s="81">
        <f>C8/4000000</f>
        <v>0</v>
      </c>
      <c r="D11" s="82" t="s">
        <v>49</v>
      </c>
      <c r="E11" s="82" t="s">
        <v>50</v>
      </c>
    </row>
    <row r="12" spans="1:5">
      <c r="A12" s="8"/>
      <c r="B12" s="8"/>
      <c r="C12" s="83"/>
      <c r="D12" s="84"/>
      <c r="E12" s="8"/>
    </row>
    <row r="13" spans="1:5">
      <c r="A13" s="8" t="s">
        <v>56</v>
      </c>
      <c r="B13" s="8"/>
      <c r="C13" s="83"/>
      <c r="D13" s="84"/>
      <c r="E13" s="8"/>
    </row>
    <row r="14" spans="1:5" ht="26.25">
      <c r="A14" s="80" t="s">
        <v>53</v>
      </c>
      <c r="B14" s="8"/>
      <c r="C14" s="81">
        <f t="shared" ref="C12:C16" si="0">C11/4000000</f>
        <v>0</v>
      </c>
      <c r="D14" s="82" t="s">
        <v>54</v>
      </c>
      <c r="E14" s="82" t="s">
        <v>55</v>
      </c>
    </row>
    <row r="15" spans="1:5">
      <c r="A15" s="79"/>
      <c r="C15" s="81"/>
    </row>
    <row r="16" spans="1:5" ht="39">
      <c r="A16" s="90" t="s">
        <v>65</v>
      </c>
      <c r="B16" s="89"/>
      <c r="C16" s="81">
        <f t="shared" si="0"/>
        <v>0</v>
      </c>
      <c r="D16" s="91" t="s">
        <v>66</v>
      </c>
      <c r="E16" s="92" t="s">
        <v>67</v>
      </c>
    </row>
    <row r="19" spans="1:5" ht="18.75">
      <c r="A19" t="s">
        <v>58</v>
      </c>
    </row>
    <row r="20" spans="1:5" ht="30">
      <c r="A20" s="53" t="s">
        <v>43</v>
      </c>
      <c r="B20" s="54">
        <f>OPZ!B33</f>
        <v>1055200</v>
      </c>
      <c r="C20" s="55"/>
      <c r="D20" s="26"/>
    </row>
    <row r="21" spans="1:5">
      <c r="A21" s="8" t="s">
        <v>46</v>
      </c>
      <c r="B21" s="8"/>
      <c r="C21" s="8" t="s">
        <v>32</v>
      </c>
    </row>
    <row r="22" spans="1:5">
      <c r="A22" s="56"/>
      <c r="B22" s="57"/>
      <c r="C22" s="58"/>
    </row>
    <row r="23" spans="1:5">
      <c r="A23" s="85"/>
      <c r="B23" s="86"/>
      <c r="C23" s="87"/>
    </row>
    <row r="24" spans="1:5">
      <c r="A24" s="88" t="s">
        <v>33</v>
      </c>
      <c r="B24" s="88"/>
      <c r="C24" s="8" t="s">
        <v>34</v>
      </c>
      <c r="D24" s="8" t="s">
        <v>52</v>
      </c>
      <c r="E24" s="8" t="s">
        <v>51</v>
      </c>
    </row>
    <row r="25" spans="1:5" ht="26.25">
      <c r="A25" s="80" t="s">
        <v>44</v>
      </c>
      <c r="B25" s="59"/>
      <c r="C25" s="81">
        <f>C22/5500000</f>
        <v>0</v>
      </c>
      <c r="D25" s="82" t="s">
        <v>47</v>
      </c>
      <c r="E25" s="82" t="s">
        <v>48</v>
      </c>
    </row>
    <row r="26" spans="1:5" ht="26.25">
      <c r="A26" s="80" t="s">
        <v>45</v>
      </c>
      <c r="B26" s="60"/>
      <c r="C26" s="81">
        <f>C23/4000000</f>
        <v>0</v>
      </c>
      <c r="D26" s="82" t="s">
        <v>49</v>
      </c>
      <c r="E26" s="82" t="s">
        <v>50</v>
      </c>
    </row>
    <row r="27" spans="1:5">
      <c r="A27" s="8"/>
      <c r="B27" s="8"/>
      <c r="C27" s="83"/>
      <c r="D27" s="84"/>
      <c r="E27" s="8"/>
    </row>
    <row r="28" spans="1:5">
      <c r="A28" s="8" t="s">
        <v>56</v>
      </c>
      <c r="B28" s="8"/>
      <c r="C28" s="83"/>
      <c r="D28" s="84"/>
      <c r="E28" s="8"/>
    </row>
    <row r="29" spans="1:5" ht="26.25">
      <c r="A29" s="80" t="s">
        <v>53</v>
      </c>
      <c r="B29" s="8"/>
      <c r="C29" s="81">
        <f t="shared" ref="C29" si="1">C26/4000000</f>
        <v>0</v>
      </c>
      <c r="D29" s="82" t="s">
        <v>54</v>
      </c>
      <c r="E29" s="82" t="s">
        <v>55</v>
      </c>
    </row>
    <row r="34" spans="1:5" ht="18.75">
      <c r="A34" t="s">
        <v>59</v>
      </c>
    </row>
    <row r="35" spans="1:5" ht="30">
      <c r="A35" s="53" t="s">
        <v>43</v>
      </c>
      <c r="B35" s="54">
        <f>OPZ!B34</f>
        <v>2638000</v>
      </c>
      <c r="C35" s="55"/>
      <c r="D35" s="26"/>
    </row>
    <row r="36" spans="1:5">
      <c r="A36" s="8" t="s">
        <v>46</v>
      </c>
      <c r="B36" s="8"/>
      <c r="C36" s="8" t="s">
        <v>32</v>
      </c>
    </row>
    <row r="37" spans="1:5">
      <c r="A37" s="56"/>
      <c r="B37" s="57"/>
      <c r="C37" s="58"/>
    </row>
    <row r="38" spans="1:5">
      <c r="A38" s="85"/>
      <c r="B38" s="86"/>
      <c r="C38" s="87"/>
    </row>
    <row r="39" spans="1:5">
      <c r="A39" s="88" t="s">
        <v>33</v>
      </c>
      <c r="B39" s="88"/>
      <c r="C39" s="8" t="s">
        <v>34</v>
      </c>
      <c r="D39" s="8" t="s">
        <v>52</v>
      </c>
      <c r="E39" s="8" t="s">
        <v>51</v>
      </c>
    </row>
    <row r="40" spans="1:5" ht="26.25">
      <c r="A40" s="80" t="s">
        <v>44</v>
      </c>
      <c r="B40" s="59"/>
      <c r="C40" s="81">
        <f>C37/5500000</f>
        <v>0</v>
      </c>
      <c r="D40" s="82" t="s">
        <v>47</v>
      </c>
      <c r="E40" s="82" t="s">
        <v>48</v>
      </c>
    </row>
    <row r="41" spans="1:5" ht="26.25">
      <c r="A41" s="80" t="s">
        <v>45</v>
      </c>
      <c r="B41" s="60"/>
      <c r="C41" s="81">
        <f>C38/4000000</f>
        <v>0</v>
      </c>
      <c r="D41" s="82" t="s">
        <v>49</v>
      </c>
      <c r="E41" s="82" t="s">
        <v>50</v>
      </c>
    </row>
    <row r="42" spans="1:5">
      <c r="A42" s="8"/>
      <c r="B42" s="8"/>
      <c r="C42" s="83"/>
      <c r="D42" s="84"/>
      <c r="E42" s="8"/>
    </row>
    <row r="43" spans="1:5">
      <c r="A43" s="8" t="s">
        <v>56</v>
      </c>
      <c r="B43" s="8"/>
      <c r="C43" s="83"/>
      <c r="D43" s="84"/>
      <c r="E43" s="8"/>
    </row>
    <row r="44" spans="1:5" ht="26.25">
      <c r="A44" s="80" t="s">
        <v>53</v>
      </c>
      <c r="B44" s="8"/>
      <c r="C44" s="81">
        <f t="shared" ref="C44" si="2">C41/4000000</f>
        <v>0</v>
      </c>
      <c r="D44" s="82" t="s">
        <v>54</v>
      </c>
      <c r="E44" s="82" t="s">
        <v>55</v>
      </c>
    </row>
    <row r="49" spans="1:5" ht="18.75">
      <c r="A49" t="s">
        <v>60</v>
      </c>
    </row>
    <row r="50" spans="1:5" ht="30">
      <c r="A50" s="53" t="s">
        <v>43</v>
      </c>
      <c r="B50" s="54">
        <f>OPZ!B35</f>
        <v>1055200</v>
      </c>
      <c r="C50" s="55"/>
      <c r="D50" s="26"/>
    </row>
    <row r="51" spans="1:5">
      <c r="A51" s="8" t="s">
        <v>46</v>
      </c>
      <c r="B51" s="8"/>
      <c r="C51" s="8" t="s">
        <v>32</v>
      </c>
    </row>
    <row r="52" spans="1:5">
      <c r="A52" s="56"/>
      <c r="B52" s="57"/>
      <c r="C52" s="58"/>
    </row>
    <row r="53" spans="1:5">
      <c r="A53" s="85"/>
      <c r="B53" s="86"/>
      <c r="C53" s="87"/>
    </row>
    <row r="54" spans="1:5">
      <c r="A54" s="88" t="s">
        <v>33</v>
      </c>
      <c r="B54" s="88"/>
      <c r="C54" s="8" t="s">
        <v>34</v>
      </c>
      <c r="D54" s="8" t="s">
        <v>52</v>
      </c>
      <c r="E54" s="8" t="s">
        <v>51</v>
      </c>
    </row>
    <row r="55" spans="1:5" ht="26.25">
      <c r="A55" s="80" t="s">
        <v>45</v>
      </c>
      <c r="B55" s="59"/>
      <c r="C55" s="81">
        <f>C52/5500000</f>
        <v>0</v>
      </c>
      <c r="D55" s="82" t="s">
        <v>49</v>
      </c>
      <c r="E55" s="82">
        <v>882</v>
      </c>
    </row>
    <row r="56" spans="1:5" ht="64.5">
      <c r="A56" s="80" t="s">
        <v>61</v>
      </c>
      <c r="B56" s="60"/>
      <c r="C56" s="81">
        <f>C53/4000000</f>
        <v>0</v>
      </c>
      <c r="D56" s="82" t="s">
        <v>62</v>
      </c>
      <c r="E56" s="82" t="s">
        <v>63</v>
      </c>
    </row>
    <row r="57" spans="1:5">
      <c r="A57" s="8"/>
      <c r="B57" s="8"/>
      <c r="C57" s="83"/>
      <c r="D57" s="84"/>
      <c r="E57" s="8"/>
    </row>
    <row r="58" spans="1:5">
      <c r="A58" s="8" t="s">
        <v>56</v>
      </c>
      <c r="B58" s="8"/>
      <c r="C58" s="83"/>
      <c r="D58" s="84"/>
      <c r="E58" s="8"/>
    </row>
    <row r="59" spans="1:5" ht="26.25">
      <c r="A59" s="80" t="s">
        <v>53</v>
      </c>
      <c r="B59" s="8"/>
      <c r="C59" s="81">
        <f t="shared" ref="C59" si="3">C56/4000000</f>
        <v>0</v>
      </c>
      <c r="D59" s="82" t="s">
        <v>54</v>
      </c>
      <c r="E59" s="82" t="s">
        <v>55</v>
      </c>
    </row>
    <row r="64" spans="1:5" ht="18.75">
      <c r="A64" t="s">
        <v>64</v>
      </c>
    </row>
    <row r="65" spans="1:5" ht="30">
      <c r="A65" s="53" t="s">
        <v>43</v>
      </c>
      <c r="B65" s="54">
        <f>OPZ!B36</f>
        <v>1055200</v>
      </c>
      <c r="C65" s="55"/>
      <c r="D65" s="26"/>
    </row>
    <row r="66" spans="1:5">
      <c r="A66" s="8" t="s">
        <v>46</v>
      </c>
      <c r="B66" s="8"/>
      <c r="C66" s="8" t="s">
        <v>32</v>
      </c>
    </row>
    <row r="67" spans="1:5">
      <c r="A67" s="56"/>
      <c r="B67" s="57"/>
      <c r="C67" s="58"/>
    </row>
    <row r="68" spans="1:5">
      <c r="A68" s="85"/>
      <c r="B68" s="86"/>
      <c r="C68" s="87"/>
    </row>
    <row r="69" spans="1:5">
      <c r="A69" s="88" t="s">
        <v>33</v>
      </c>
      <c r="B69" s="88"/>
      <c r="C69" s="8" t="s">
        <v>34</v>
      </c>
      <c r="D69" s="8" t="s">
        <v>52</v>
      </c>
      <c r="E69" s="8" t="s">
        <v>51</v>
      </c>
    </row>
    <row r="70" spans="1:5" ht="26.25">
      <c r="A70" s="80" t="s">
        <v>44</v>
      </c>
      <c r="B70" s="59"/>
      <c r="C70" s="81">
        <f>C67/5500000</f>
        <v>0</v>
      </c>
      <c r="D70" s="82" t="s">
        <v>47</v>
      </c>
      <c r="E70" s="82" t="s">
        <v>48</v>
      </c>
    </row>
    <row r="71" spans="1:5" ht="26.25">
      <c r="A71" s="80" t="s">
        <v>45</v>
      </c>
      <c r="B71" s="60"/>
      <c r="C71" s="81">
        <f>C68/4000000</f>
        <v>0</v>
      </c>
      <c r="D71" s="82" t="s">
        <v>49</v>
      </c>
      <c r="E71" s="82" t="s">
        <v>50</v>
      </c>
    </row>
    <row r="72" spans="1:5">
      <c r="A72" s="8"/>
      <c r="B72" s="8"/>
      <c r="C72" s="83"/>
      <c r="D72" s="84"/>
      <c r="E72" s="8"/>
    </row>
    <row r="73" spans="1:5">
      <c r="A73" s="8" t="s">
        <v>56</v>
      </c>
      <c r="B73" s="8"/>
      <c r="C73" s="83"/>
      <c r="D73" s="84"/>
      <c r="E73" s="8"/>
    </row>
    <row r="74" spans="1:5" ht="26.25">
      <c r="A74" s="80" t="s">
        <v>53</v>
      </c>
      <c r="B74" s="8"/>
      <c r="C74" s="81">
        <f t="shared" ref="C74" si="4">C71/4000000</f>
        <v>0</v>
      </c>
      <c r="D74" s="82" t="s">
        <v>54</v>
      </c>
      <c r="E74" s="82" t="s">
        <v>55</v>
      </c>
    </row>
  </sheetData>
  <mergeCells count="5">
    <mergeCell ref="A9:B9"/>
    <mergeCell ref="A24:B24"/>
    <mergeCell ref="A39:B39"/>
    <mergeCell ref="A54:B54"/>
    <mergeCell ref="A69:B6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OPZ</vt:lpstr>
      <vt:lpstr>OPZ výpočet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Radim</cp:lastModifiedBy>
  <dcterms:created xsi:type="dcterms:W3CDTF">2015-11-16T09:53:13Z</dcterms:created>
  <dcterms:modified xsi:type="dcterms:W3CDTF">2015-12-02T00:27:46Z</dcterms:modified>
</cp:coreProperties>
</file>